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ВОЗВРАТ УКС 1штатной единицы\Для разменщения принятой МП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7" i="1" l="1"/>
  <c r="H97" i="1" l="1"/>
  <c r="H52" i="1" l="1"/>
  <c r="H87" i="1" l="1"/>
  <c r="H83" i="1" l="1"/>
  <c r="H82" i="1"/>
  <c r="H79" i="1" s="1"/>
  <c r="H81" i="1"/>
  <c r="H80" i="1"/>
  <c r="H67" i="1"/>
  <c r="H62" i="1"/>
  <c r="J100" i="1" l="1"/>
  <c r="H92" i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I92" i="1"/>
  <c r="G92" i="1" s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G91" i="1" l="1"/>
  <c r="I89" i="1"/>
  <c r="J114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J111" i="1"/>
  <c r="H36" i="1"/>
  <c r="K79" i="1"/>
  <c r="J79" i="1"/>
  <c r="I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113" i="1" s="1"/>
  <c r="K20" i="1"/>
  <c r="I23" i="1"/>
  <c r="I115" i="1" s="1"/>
  <c r="I22" i="1"/>
  <c r="I114" i="1" s="1"/>
  <c r="I21" i="1"/>
  <c r="I113" i="1" s="1"/>
  <c r="I20" i="1"/>
  <c r="I112" i="1" s="1"/>
  <c r="H23" i="1"/>
  <c r="H22" i="1"/>
  <c r="H21" i="1"/>
  <c r="H20" i="1"/>
  <c r="H73" i="1"/>
  <c r="H72" i="1"/>
  <c r="H71" i="1"/>
  <c r="H70" i="1"/>
  <c r="H48" i="1"/>
  <c r="H47" i="1"/>
  <c r="H46" i="1"/>
  <c r="H45" i="1"/>
  <c r="H38" i="1"/>
  <c r="H37" i="1"/>
  <c r="H114" i="1" l="1"/>
  <c r="G114" i="1" s="1"/>
  <c r="G99" i="1"/>
  <c r="G89" i="1"/>
  <c r="H113" i="1"/>
  <c r="G113" i="1" s="1"/>
  <c r="H115" i="1"/>
  <c r="H112" i="1"/>
  <c r="K112" i="1"/>
  <c r="K114" i="1"/>
  <c r="G79" i="1"/>
  <c r="G84" i="1"/>
  <c r="H44" i="1"/>
  <c r="K64" i="1"/>
  <c r="K59" i="1"/>
  <c r="I59" i="1"/>
  <c r="H111" i="1" l="1"/>
  <c r="G111" i="1" s="1"/>
  <c r="G115" i="1"/>
  <c r="G112" i="1"/>
  <c r="H74" i="1"/>
  <c r="G75" i="1" l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23" i="1" l="1"/>
  <c r="G21" i="1"/>
  <c r="G19" i="1" s="1"/>
  <c r="G22" i="1"/>
  <c r="G46" i="1"/>
  <c r="G34" i="1"/>
  <c r="G45" i="1"/>
  <c r="G57" i="1"/>
  <c r="G47" i="1" s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K34" i="1" l="1"/>
  <c r="I34" i="1"/>
  <c r="I19" i="1"/>
  <c r="I44" i="1"/>
  <c r="K19" i="1"/>
  <c r="H19" i="1"/>
  <c r="K44" i="1"/>
  <c r="I111" i="1" l="1"/>
  <c r="G73" i="1" l="1"/>
  <c r="G72" i="1" l="1"/>
  <c r="H34" i="1" l="1"/>
  <c r="H69" i="1" l="1"/>
  <c r="H64" i="1" l="1"/>
  <c r="G71" i="1" l="1"/>
  <c r="G70" i="1"/>
  <c r="G74" i="1" l="1"/>
  <c r="G69" i="1" l="1"/>
  <c r="G49" i="1" l="1"/>
  <c r="G54" i="1"/>
  <c r="G59" i="1"/>
  <c r="G64" i="1"/>
  <c r="G29" i="1"/>
  <c r="G24" i="1"/>
  <c r="G39" i="1"/>
  <c r="K111" i="1" l="1"/>
  <c r="G44" i="1"/>
  <c r="G48" i="1" l="1"/>
</calcChain>
</file>

<file path=xl/sharedStrings.xml><?xml version="1.0" encoding="utf-8"?>
<sst xmlns="http://schemas.openxmlformats.org/spreadsheetml/2006/main" count="188" uniqueCount="85">
  <si>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</si>
  <si>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</si>
  <si>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</si>
  <si>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</si>
  <si>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</si>
  <si>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</si>
  <si>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</si>
  <si>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</si>
  <si>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</si>
  <si>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</si>
  <si>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</si>
  <si>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</si>
  <si>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</si>
  <si>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</si>
  <si>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</si>
  <si>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</si>
  <si>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</si>
  <si>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</si>
  <si>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</si>
  <si>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</si>
  <si>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</si>
  <si>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</si>
  <si>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</si>
  <si>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</si>
  <si>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</si>
  <si>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</si>
  <si>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</si>
  <si>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</si>
  <si>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</si>
  <si>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</si>
  <si>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</si>
  <si>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</si>
  <si>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</si>
  <si>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</si>
  <si>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</si>
  <si>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</si>
  <si>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</si>
  <si>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</si>
  <si>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</si>
  <si>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</si>
  <si>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</si>
  <si>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</si>
  <si>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</si>
  <si>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</si>
  <si>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</si>
  <si>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</si>
  <si>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</si>
  <si>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</si>
  <si>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</si>
  <si>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</si>
  <si>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</si>
  <si>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</si>
  <si>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</si>
  <si>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</si>
  <si>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</si>
  <si>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</si>
  <si>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</si>
  <si>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</si>
  <si>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</si>
  <si>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</si>
  <si>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</si>
  <si>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</si>
  <si>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</si>
  <si>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</si>
  <si>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</si>
  <si>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</si>
  <si>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</si>
  <si>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</si>
  <si>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</si>
  <si>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</si>
  <si>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</si>
  <si>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</si>
  <si>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</si>
  <si>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</si>
  <si>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</si>
  <si>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</si>
  <si>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</si>
  <si>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</si>
  <si>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</si>
  <si>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</si>
  <si>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</si>
  <si>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</si>
  <si>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</si>
  <si>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А.А. Качанов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</si>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</sst>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85" zoomScale="40" zoomScaleNormal="40" zoomScaleSheetLayoutView="40" workbookViewId="0">
      <selection activeCell="H57" sqref="H57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78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79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06" t="s">
        <v>62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27"/>
      <c r="Q11" s="27"/>
      <c r="R11" s="27"/>
      <c r="S11" s="27"/>
    </row>
    <row r="12" spans="1:19" x14ac:dyDescent="0.3"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27"/>
      <c r="Q12" s="27"/>
      <c r="R12" s="27"/>
      <c r="S12" s="27"/>
    </row>
    <row r="13" spans="1:19" x14ac:dyDescent="0.3"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30" t="s">
        <v>13</v>
      </c>
      <c r="C15" s="131" t="s">
        <v>14</v>
      </c>
      <c r="D15" s="107" t="s">
        <v>15</v>
      </c>
      <c r="E15" s="133" t="s">
        <v>61</v>
      </c>
      <c r="F15" s="107" t="s">
        <v>0</v>
      </c>
      <c r="G15" s="107" t="s">
        <v>11</v>
      </c>
      <c r="H15" s="129" t="s">
        <v>51</v>
      </c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spans="1:19" s="38" customFormat="1" ht="35.25" customHeight="1" x14ac:dyDescent="0.3">
      <c r="A16" s="37"/>
      <c r="B16" s="130"/>
      <c r="C16" s="132"/>
      <c r="D16" s="108"/>
      <c r="E16" s="134"/>
      <c r="F16" s="108"/>
      <c r="G16" s="108"/>
      <c r="H16" s="107" t="s">
        <v>38</v>
      </c>
      <c r="I16" s="107" t="s">
        <v>39</v>
      </c>
      <c r="J16" s="113" t="s">
        <v>40</v>
      </c>
      <c r="K16" s="107" t="s">
        <v>46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130"/>
      <c r="C17" s="132"/>
      <c r="D17" s="108"/>
      <c r="E17" s="134"/>
      <c r="F17" s="108"/>
      <c r="G17" s="108"/>
      <c r="H17" s="107"/>
      <c r="I17" s="107"/>
      <c r="J17" s="114"/>
      <c r="K17" s="107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101">
        <v>1</v>
      </c>
      <c r="C19" s="112" t="s">
        <v>75</v>
      </c>
      <c r="D19" s="110" t="s">
        <v>45</v>
      </c>
      <c r="E19" s="110"/>
      <c r="F19" s="68" t="s">
        <v>53</v>
      </c>
      <c r="G19" s="49">
        <f>SUM(G20:G23)</f>
        <v>1852290</v>
      </c>
      <c r="H19" s="54">
        <f t="shared" ref="H19:K19" si="0">SUM(H20:H23)</f>
        <v>197000</v>
      </c>
      <c r="I19" s="54">
        <f t="shared" si="0"/>
        <v>1655290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101"/>
      <c r="C20" s="112"/>
      <c r="D20" s="110"/>
      <c r="E20" s="110"/>
      <c r="F20" s="48" t="s">
        <v>1</v>
      </c>
      <c r="G20" s="49">
        <f t="shared" ref="G20:I23" si="1">SUM(G25,G30)</f>
        <v>1759670</v>
      </c>
      <c r="H20" s="54">
        <f t="shared" si="1"/>
        <v>187150</v>
      </c>
      <c r="I20" s="54">
        <f t="shared" si="1"/>
        <v>1572520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101"/>
      <c r="C21" s="112"/>
      <c r="D21" s="110"/>
      <c r="E21" s="110"/>
      <c r="F21" s="48" t="s">
        <v>2</v>
      </c>
      <c r="G21" s="49">
        <f t="shared" si="1"/>
        <v>92620</v>
      </c>
      <c r="H21" s="54">
        <f t="shared" si="1"/>
        <v>9850</v>
      </c>
      <c r="I21" s="54">
        <f t="shared" si="1"/>
        <v>82770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101"/>
      <c r="C22" s="112"/>
      <c r="D22" s="110"/>
      <c r="E22" s="110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101"/>
      <c r="C23" s="112"/>
      <c r="D23" s="110"/>
      <c r="E23" s="110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125" t="s">
        <v>12</v>
      </c>
      <c r="C24" s="111" t="s">
        <v>52</v>
      </c>
      <c r="D24" s="109" t="s">
        <v>45</v>
      </c>
      <c r="E24" s="103" t="s">
        <v>9</v>
      </c>
      <c r="F24" s="16" t="s">
        <v>5</v>
      </c>
      <c r="G24" s="30">
        <f t="shared" ref="G24:G33" si="2">SUM(H24:K24)</f>
        <v>1728180</v>
      </c>
      <c r="H24" s="30">
        <f t="shared" ref="H24:K24" si="3">SUM(H25:H28)</f>
        <v>197000</v>
      </c>
      <c r="I24" s="30">
        <f t="shared" si="3"/>
        <v>1531180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125"/>
      <c r="C25" s="111"/>
      <c r="D25" s="109"/>
      <c r="E25" s="103"/>
      <c r="F25" s="15" t="s">
        <v>1</v>
      </c>
      <c r="G25" s="30">
        <f t="shared" si="2"/>
        <v>1641770</v>
      </c>
      <c r="H25" s="31">
        <v>187150</v>
      </c>
      <c r="I25" s="31">
        <v>1454620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125"/>
      <c r="C26" s="111"/>
      <c r="D26" s="109"/>
      <c r="E26" s="103"/>
      <c r="F26" s="15" t="s">
        <v>2</v>
      </c>
      <c r="G26" s="30">
        <f t="shared" si="2"/>
        <v>86410</v>
      </c>
      <c r="H26" s="31">
        <v>9850</v>
      </c>
      <c r="I26" s="31">
        <v>76560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125"/>
      <c r="C27" s="111"/>
      <c r="D27" s="109"/>
      <c r="E27" s="103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125"/>
      <c r="C28" s="111"/>
      <c r="D28" s="109"/>
      <c r="E28" s="103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125" t="s">
        <v>37</v>
      </c>
      <c r="C29" s="111" t="s">
        <v>74</v>
      </c>
      <c r="D29" s="109" t="s">
        <v>80</v>
      </c>
      <c r="E29" s="103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125"/>
      <c r="C30" s="111"/>
      <c r="D30" s="109"/>
      <c r="E30" s="103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125"/>
      <c r="C31" s="111"/>
      <c r="D31" s="109"/>
      <c r="E31" s="103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125"/>
      <c r="C32" s="111"/>
      <c r="D32" s="109"/>
      <c r="E32" s="103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125"/>
      <c r="C33" s="111"/>
      <c r="D33" s="109"/>
      <c r="E33" s="103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125" t="s">
        <v>42</v>
      </c>
      <c r="C34" s="112" t="s">
        <v>41</v>
      </c>
      <c r="D34" s="110" t="s">
        <v>45</v>
      </c>
      <c r="E34" s="120"/>
      <c r="F34" s="48" t="s">
        <v>54</v>
      </c>
      <c r="G34" s="49">
        <f>SUM(G35:G38)</f>
        <v>185110.42265000002</v>
      </c>
      <c r="H34" s="54">
        <f t="shared" ref="H34:K34" si="5">SUM(H35:H38)</f>
        <v>68680.422649999993</v>
      </c>
      <c r="I34" s="54">
        <f t="shared" si="5"/>
        <v>116430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125"/>
      <c r="C35" s="112"/>
      <c r="D35" s="110"/>
      <c r="E35" s="120"/>
      <c r="F35" s="48" t="s">
        <v>1</v>
      </c>
      <c r="G35" s="49">
        <f t="shared" ref="G35:I38" si="6">SUM(G40)</f>
        <v>170510</v>
      </c>
      <c r="H35" s="54">
        <f>SUM(H40)</f>
        <v>59905</v>
      </c>
      <c r="I35" s="54">
        <f t="shared" si="6"/>
        <v>110605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125"/>
      <c r="C36" s="112"/>
      <c r="D36" s="110"/>
      <c r="E36" s="120"/>
      <c r="F36" s="48" t="s">
        <v>2</v>
      </c>
      <c r="G36" s="49">
        <f t="shared" si="6"/>
        <v>14319.401519999999</v>
      </c>
      <c r="H36" s="54">
        <f>SUM(H41)</f>
        <v>8494.4015199999994</v>
      </c>
      <c r="I36" s="54">
        <f t="shared" si="6"/>
        <v>5825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125"/>
      <c r="C37" s="112"/>
      <c r="D37" s="110"/>
      <c r="E37" s="120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125"/>
      <c r="C38" s="112"/>
      <c r="D38" s="110"/>
      <c r="E38" s="120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126" t="s">
        <v>16</v>
      </c>
      <c r="C39" s="105" t="s">
        <v>65</v>
      </c>
      <c r="D39" s="103" t="s">
        <v>45</v>
      </c>
      <c r="E39" s="103" t="s">
        <v>9</v>
      </c>
      <c r="F39" s="45" t="s">
        <v>5</v>
      </c>
      <c r="G39" s="30">
        <f t="shared" ref="G39:G44" si="7">SUM(H39:K39)</f>
        <v>185110.42264999999</v>
      </c>
      <c r="H39" s="30">
        <f t="shared" ref="H39" si="8">SUM(H40:H43)</f>
        <v>68680.422649999993</v>
      </c>
      <c r="I39" s="30">
        <f t="shared" ref="I39" si="9">SUM(I40:I43)</f>
        <v>116430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126"/>
      <c r="C40" s="105"/>
      <c r="D40" s="103"/>
      <c r="E40" s="103"/>
      <c r="F40" s="46" t="s">
        <v>1</v>
      </c>
      <c r="G40" s="30">
        <f t="shared" si="7"/>
        <v>170510</v>
      </c>
      <c r="H40" s="31">
        <v>59905</v>
      </c>
      <c r="I40" s="31">
        <v>110605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126"/>
      <c r="C41" s="105"/>
      <c r="D41" s="103"/>
      <c r="E41" s="103"/>
      <c r="F41" s="46" t="s">
        <v>2</v>
      </c>
      <c r="G41" s="30">
        <f t="shared" si="7"/>
        <v>14319.401519999999</v>
      </c>
      <c r="H41" s="31">
        <v>8494.4015199999994</v>
      </c>
      <c r="I41" s="31">
        <v>5825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126"/>
      <c r="C42" s="105"/>
      <c r="D42" s="103"/>
      <c r="E42" s="103"/>
      <c r="F42" s="46" t="s">
        <v>3</v>
      </c>
      <c r="G42" s="30">
        <f t="shared" si="7"/>
        <v>281.02113000000003</v>
      </c>
      <c r="H42" s="31">
        <v>281.02113000000003</v>
      </c>
      <c r="I42" s="31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126"/>
      <c r="C43" s="105"/>
      <c r="D43" s="103"/>
      <c r="E43" s="103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125" t="s">
        <v>17</v>
      </c>
      <c r="C44" s="112" t="s">
        <v>43</v>
      </c>
      <c r="D44" s="110" t="s">
        <v>44</v>
      </c>
      <c r="E44" s="110"/>
      <c r="F44" s="48" t="s">
        <v>27</v>
      </c>
      <c r="G44" s="49">
        <f t="shared" si="7"/>
        <v>64193.936419999998</v>
      </c>
      <c r="H44" s="54">
        <f>SUM(H45:H48)</f>
        <v>21234.477419999999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125"/>
      <c r="C45" s="112"/>
      <c r="D45" s="110"/>
      <c r="E45" s="110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125"/>
      <c r="C46" s="112"/>
      <c r="D46" s="110"/>
      <c r="E46" s="110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125"/>
      <c r="C47" s="112"/>
      <c r="D47" s="110"/>
      <c r="E47" s="110"/>
      <c r="F47" s="48" t="s">
        <v>3</v>
      </c>
      <c r="G47" s="49">
        <f t="shared" si="12"/>
        <v>64193.936420000005</v>
      </c>
      <c r="H47" s="54">
        <f t="shared" si="12"/>
        <v>21234.477419999999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125"/>
      <c r="C48" s="112"/>
      <c r="D48" s="110"/>
      <c r="E48" s="110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125" t="s">
        <v>18</v>
      </c>
      <c r="C49" s="121" t="s">
        <v>64</v>
      </c>
      <c r="D49" s="124" t="s">
        <v>44</v>
      </c>
      <c r="E49" s="103" t="s">
        <v>7</v>
      </c>
      <c r="F49" s="18" t="s">
        <v>5</v>
      </c>
      <c r="G49" s="30">
        <f t="shared" si="13"/>
        <v>4781.076</v>
      </c>
      <c r="H49" s="30">
        <f>SUM(H50:H53)</f>
        <v>1444.752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125"/>
      <c r="C50" s="122"/>
      <c r="D50" s="124"/>
      <c r="E50" s="103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125"/>
      <c r="C51" s="122"/>
      <c r="D51" s="124"/>
      <c r="E51" s="103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125"/>
      <c r="C52" s="122"/>
      <c r="D52" s="124"/>
      <c r="E52" s="103"/>
      <c r="F52" s="15" t="s">
        <v>3</v>
      </c>
      <c r="G52" s="30">
        <f t="shared" si="13"/>
        <v>4781.076</v>
      </c>
      <c r="H52" s="77">
        <f>1683.706-238.954</f>
        <v>1444.752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125"/>
      <c r="C53" s="122"/>
      <c r="D53" s="124"/>
      <c r="E53" s="103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125" t="s">
        <v>31</v>
      </c>
      <c r="C54" s="111" t="s">
        <v>60</v>
      </c>
      <c r="D54" s="109" t="s">
        <v>44</v>
      </c>
      <c r="E54" s="103" t="s">
        <v>9</v>
      </c>
      <c r="F54" s="17" t="s">
        <v>5</v>
      </c>
      <c r="G54" s="30">
        <f t="shared" si="13"/>
        <v>32743.09042</v>
      </c>
      <c r="H54" s="30">
        <f t="shared" ref="H54:K54" si="15">SUM(H55:H58)</f>
        <v>10587.672419999999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125"/>
      <c r="C55" s="123"/>
      <c r="D55" s="109"/>
      <c r="E55" s="103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125"/>
      <c r="C56" s="123"/>
      <c r="D56" s="109"/>
      <c r="E56" s="103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125"/>
      <c r="C57" s="123"/>
      <c r="D57" s="109"/>
      <c r="E57" s="103"/>
      <c r="F57" s="15" t="s">
        <v>3</v>
      </c>
      <c r="G57" s="30">
        <f t="shared" si="13"/>
        <v>32743.09042</v>
      </c>
      <c r="H57" s="77">
        <f>10294.7264-98.4285-2-10-2.26505+50.08315+105.47117+277.853-27.76775</f>
        <v>10587.672419999999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125"/>
      <c r="C58" s="123"/>
      <c r="D58" s="109"/>
      <c r="E58" s="103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125" t="s">
        <v>19</v>
      </c>
      <c r="C59" s="121" t="s">
        <v>22</v>
      </c>
      <c r="D59" s="124" t="s">
        <v>44</v>
      </c>
      <c r="E59" s="124" t="s">
        <v>8</v>
      </c>
      <c r="F59" s="18" t="s">
        <v>5</v>
      </c>
      <c r="G59" s="30">
        <f t="shared" si="13"/>
        <v>6063.9719999999998</v>
      </c>
      <c r="H59" s="30">
        <f>SUM(H60:H63)</f>
        <v>2121.8359999999998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125"/>
      <c r="C60" s="122"/>
      <c r="D60" s="124"/>
      <c r="E60" s="124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125"/>
      <c r="C61" s="122"/>
      <c r="D61" s="124"/>
      <c r="E61" s="124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125"/>
      <c r="C62" s="122"/>
      <c r="D62" s="124"/>
      <c r="E62" s="124"/>
      <c r="F62" s="15" t="s">
        <v>3</v>
      </c>
      <c r="G62" s="30">
        <f t="shared" si="13"/>
        <v>6063.9719999999998</v>
      </c>
      <c r="H62" s="31">
        <f>2128.091-6.255</f>
        <v>2121.8359999999998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125"/>
      <c r="C63" s="122"/>
      <c r="D63" s="124"/>
      <c r="E63" s="124"/>
      <c r="F63" s="15" t="s">
        <v>4</v>
      </c>
      <c r="G63" s="30">
        <f t="shared" si="13"/>
        <v>0</v>
      </c>
      <c r="H63" s="31"/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125" t="s">
        <v>20</v>
      </c>
      <c r="C64" s="121" t="s">
        <v>23</v>
      </c>
      <c r="D64" s="124" t="s">
        <v>44</v>
      </c>
      <c r="E64" s="124" t="s">
        <v>28</v>
      </c>
      <c r="F64" s="18" t="s">
        <v>5</v>
      </c>
      <c r="G64" s="30">
        <f t="shared" si="13"/>
        <v>20605.798000000003</v>
      </c>
      <c r="H64" s="30">
        <f t="shared" ref="H64" si="16">SUM(H65:H68)</f>
        <v>7080.2170000000006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125"/>
      <c r="C65" s="122"/>
      <c r="D65" s="124"/>
      <c r="E65" s="124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125"/>
      <c r="C66" s="122"/>
      <c r="D66" s="124"/>
      <c r="E66" s="124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125"/>
      <c r="C67" s="122"/>
      <c r="D67" s="124"/>
      <c r="E67" s="124"/>
      <c r="F67" s="15" t="s">
        <v>3</v>
      </c>
      <c r="G67" s="30">
        <f t="shared" si="13"/>
        <v>20605.798000000003</v>
      </c>
      <c r="H67" s="31">
        <f>7073.962+6.255</f>
        <v>7080.2170000000006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125"/>
      <c r="C68" s="122"/>
      <c r="D68" s="124"/>
      <c r="E68" s="124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125" t="s">
        <v>32</v>
      </c>
      <c r="C69" s="112" t="s">
        <v>50</v>
      </c>
      <c r="D69" s="110" t="s">
        <v>30</v>
      </c>
      <c r="E69" s="110"/>
      <c r="F69" s="48" t="s">
        <v>26</v>
      </c>
      <c r="G69" s="50">
        <f t="shared" si="13"/>
        <v>65280</v>
      </c>
      <c r="H69" s="71">
        <f>SUM(H70:H73)</f>
        <v>65280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125"/>
      <c r="C70" s="112"/>
      <c r="D70" s="110"/>
      <c r="E70" s="110"/>
      <c r="F70" s="48" t="s">
        <v>1</v>
      </c>
      <c r="G70" s="50">
        <f t="shared" si="13"/>
        <v>62016</v>
      </c>
      <c r="H70" s="54">
        <f>SUM(H75)</f>
        <v>62016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125"/>
      <c r="C71" s="112"/>
      <c r="D71" s="110"/>
      <c r="E71" s="110"/>
      <c r="F71" s="48" t="s">
        <v>2</v>
      </c>
      <c r="G71" s="50">
        <f t="shared" si="13"/>
        <v>3264</v>
      </c>
      <c r="H71" s="54">
        <f>SUM(H76)</f>
        <v>3264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125"/>
      <c r="C72" s="112"/>
      <c r="D72" s="110"/>
      <c r="E72" s="110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125"/>
      <c r="C73" s="112"/>
      <c r="D73" s="110"/>
      <c r="E73" s="110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125" t="s">
        <v>21</v>
      </c>
      <c r="C74" s="105" t="s">
        <v>82</v>
      </c>
      <c r="D74" s="116" t="s">
        <v>30</v>
      </c>
      <c r="E74" s="103" t="s">
        <v>59</v>
      </c>
      <c r="F74" s="45" t="s">
        <v>5</v>
      </c>
      <c r="G74" s="30">
        <f t="shared" si="13"/>
        <v>65280</v>
      </c>
      <c r="H74" s="30">
        <f>SUM(H75:H78)</f>
        <v>65280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125"/>
      <c r="C75" s="105"/>
      <c r="D75" s="116"/>
      <c r="E75" s="103"/>
      <c r="F75" s="46" t="s">
        <v>1</v>
      </c>
      <c r="G75" s="30">
        <f t="shared" si="13"/>
        <v>62016</v>
      </c>
      <c r="H75" s="31">
        <v>62016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125"/>
      <c r="C76" s="105"/>
      <c r="D76" s="116"/>
      <c r="E76" s="103"/>
      <c r="F76" s="46" t="s">
        <v>2</v>
      </c>
      <c r="G76" s="30">
        <f>SUM(H76:K76)</f>
        <v>3264</v>
      </c>
      <c r="H76" s="31">
        <v>3264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125"/>
      <c r="C77" s="105"/>
      <c r="D77" s="116"/>
      <c r="E77" s="103"/>
      <c r="F77" s="46" t="s">
        <v>3</v>
      </c>
      <c r="G77" s="30">
        <f t="shared" si="13"/>
        <v>0</v>
      </c>
      <c r="H77" s="31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125"/>
      <c r="C78" s="105"/>
      <c r="D78" s="116"/>
      <c r="E78" s="103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100" t="s">
        <v>55</v>
      </c>
      <c r="C79" s="112" t="s">
        <v>58</v>
      </c>
      <c r="D79" s="101" t="s">
        <v>30</v>
      </c>
      <c r="E79" s="102"/>
      <c r="F79" s="48" t="s">
        <v>63</v>
      </c>
      <c r="G79" s="75">
        <f t="shared" ref="G79:G88" si="17">SUM(H79:K79)</f>
        <v>820</v>
      </c>
      <c r="H79" s="75">
        <f t="shared" ref="H79" si="18">SUM(H80:H83)</f>
        <v>820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100"/>
      <c r="C80" s="117"/>
      <c r="D80" s="101"/>
      <c r="E80" s="102"/>
      <c r="F80" s="48" t="s">
        <v>1</v>
      </c>
      <c r="G80" s="75">
        <f t="shared" si="17"/>
        <v>0</v>
      </c>
      <c r="H80" s="75">
        <f>SUM(H85)</f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100"/>
      <c r="C81" s="117"/>
      <c r="D81" s="101"/>
      <c r="E81" s="102"/>
      <c r="F81" s="48" t="s">
        <v>2</v>
      </c>
      <c r="G81" s="75">
        <f t="shared" si="17"/>
        <v>0</v>
      </c>
      <c r="H81" s="75">
        <f>SUM(H86)</f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100"/>
      <c r="C82" s="117"/>
      <c r="D82" s="101"/>
      <c r="E82" s="102"/>
      <c r="F82" s="48" t="s">
        <v>3</v>
      </c>
      <c r="G82" s="75">
        <f t="shared" si="17"/>
        <v>820</v>
      </c>
      <c r="H82" s="75">
        <f t="shared" ref="H82" si="19">SUM(H87)</f>
        <v>820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100"/>
      <c r="C83" s="117"/>
      <c r="D83" s="101"/>
      <c r="E83" s="102"/>
      <c r="F83" s="48" t="s">
        <v>4</v>
      </c>
      <c r="G83" s="75">
        <f t="shared" si="17"/>
        <v>0</v>
      </c>
      <c r="H83" s="75">
        <f t="shared" ref="H83" si="20">SUM(H88)</f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64.5" customHeight="1" x14ac:dyDescent="0.3">
      <c r="A84" s="20"/>
      <c r="B84" s="104" t="s">
        <v>56</v>
      </c>
      <c r="C84" s="105" t="s">
        <v>57</v>
      </c>
      <c r="D84" s="104" t="s">
        <v>30</v>
      </c>
      <c r="E84" s="103" t="s">
        <v>84</v>
      </c>
      <c r="F84" s="45" t="s">
        <v>5</v>
      </c>
      <c r="G84" s="30">
        <f t="shared" si="17"/>
        <v>820</v>
      </c>
      <c r="H84" s="30">
        <f>SUM(H85:H88)</f>
        <v>820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61.5" customHeight="1" x14ac:dyDescent="0.3">
      <c r="A85" s="20"/>
      <c r="B85" s="104"/>
      <c r="C85" s="105"/>
      <c r="D85" s="104"/>
      <c r="E85" s="103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61.5" customHeight="1" x14ac:dyDescent="0.3">
      <c r="A86" s="20"/>
      <c r="B86" s="104"/>
      <c r="C86" s="105"/>
      <c r="D86" s="104"/>
      <c r="E86" s="103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52.5" customHeight="1" x14ac:dyDescent="0.3">
      <c r="A87" s="20"/>
      <c r="B87" s="104"/>
      <c r="C87" s="105"/>
      <c r="D87" s="104"/>
      <c r="E87" s="103"/>
      <c r="F87" s="46" t="s">
        <v>3</v>
      </c>
      <c r="G87" s="30">
        <f t="shared" si="17"/>
        <v>820</v>
      </c>
      <c r="H87" s="31">
        <f>400+250+170</f>
        <v>820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63.75" customHeight="1" x14ac:dyDescent="0.3">
      <c r="A88" s="20"/>
      <c r="B88" s="104"/>
      <c r="C88" s="105"/>
      <c r="D88" s="104"/>
      <c r="E88" s="103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91">
        <v>6</v>
      </c>
      <c r="C89" s="94" t="s">
        <v>67</v>
      </c>
      <c r="D89" s="91" t="s">
        <v>70</v>
      </c>
      <c r="E89" s="97"/>
      <c r="F89" s="48" t="s">
        <v>66</v>
      </c>
      <c r="G89" s="75">
        <f t="shared" ref="G89:G108" si="21">SUM(H89:K89)</f>
        <v>4426.4979599999997</v>
      </c>
      <c r="H89" s="76">
        <f>SUM(H90:H93)</f>
        <v>4426.4979599999997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92"/>
      <c r="C90" s="95"/>
      <c r="D90" s="92"/>
      <c r="E90" s="98"/>
      <c r="F90" s="48" t="s">
        <v>1</v>
      </c>
      <c r="G90" s="75">
        <f t="shared" si="21"/>
        <v>0</v>
      </c>
      <c r="H90" s="76">
        <f t="shared" ref="H90:K93" si="22">SUM(H95)</f>
        <v>0</v>
      </c>
      <c r="I90" s="76">
        <f t="shared" si="22"/>
        <v>0</v>
      </c>
      <c r="J90" s="76">
        <f t="shared" si="22"/>
        <v>0</v>
      </c>
      <c r="K90" s="76">
        <f t="shared" si="22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92"/>
      <c r="C91" s="95"/>
      <c r="D91" s="92"/>
      <c r="E91" s="98"/>
      <c r="F91" s="48" t="s">
        <v>2</v>
      </c>
      <c r="G91" s="75">
        <f t="shared" si="21"/>
        <v>0</v>
      </c>
      <c r="H91" s="76">
        <f t="shared" si="22"/>
        <v>0</v>
      </c>
      <c r="I91" s="76">
        <f t="shared" si="22"/>
        <v>0</v>
      </c>
      <c r="J91" s="76">
        <f t="shared" si="22"/>
        <v>0</v>
      </c>
      <c r="K91" s="76">
        <f t="shared" si="22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92"/>
      <c r="C92" s="95"/>
      <c r="D92" s="92"/>
      <c r="E92" s="98"/>
      <c r="F92" s="48" t="s">
        <v>3</v>
      </c>
      <c r="G92" s="75">
        <f t="shared" si="21"/>
        <v>4426.4979599999997</v>
      </c>
      <c r="H92" s="76">
        <f t="shared" si="22"/>
        <v>4426.4979599999997</v>
      </c>
      <c r="I92" s="76">
        <f t="shared" si="22"/>
        <v>0</v>
      </c>
      <c r="J92" s="76">
        <f t="shared" si="22"/>
        <v>0</v>
      </c>
      <c r="K92" s="76">
        <f t="shared" si="22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93"/>
      <c r="C93" s="96"/>
      <c r="D93" s="93"/>
      <c r="E93" s="99"/>
      <c r="F93" s="48" t="s">
        <v>4</v>
      </c>
      <c r="G93" s="75">
        <f t="shared" si="21"/>
        <v>0</v>
      </c>
      <c r="H93" s="76">
        <f t="shared" si="22"/>
        <v>0</v>
      </c>
      <c r="I93" s="76">
        <f t="shared" si="22"/>
        <v>0</v>
      </c>
      <c r="J93" s="76">
        <f t="shared" si="22"/>
        <v>0</v>
      </c>
      <c r="K93" s="76">
        <f t="shared" si="22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85" t="s">
        <v>68</v>
      </c>
      <c r="C94" s="82" t="s">
        <v>69</v>
      </c>
      <c r="D94" s="85" t="s">
        <v>30</v>
      </c>
      <c r="E94" s="88" t="s">
        <v>59</v>
      </c>
      <c r="F94" s="74" t="s">
        <v>5</v>
      </c>
      <c r="G94" s="30">
        <f t="shared" si="21"/>
        <v>4426.4979599999997</v>
      </c>
      <c r="H94" s="31">
        <f>SUM(H95:H98)</f>
        <v>4426.4979599999997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86"/>
      <c r="C95" s="83"/>
      <c r="D95" s="86"/>
      <c r="E95" s="89"/>
      <c r="F95" s="46" t="s">
        <v>1</v>
      </c>
      <c r="G95" s="30">
        <f t="shared" si="21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86"/>
      <c r="C96" s="83"/>
      <c r="D96" s="86"/>
      <c r="E96" s="89"/>
      <c r="F96" s="46" t="s">
        <v>2</v>
      </c>
      <c r="G96" s="30">
        <f t="shared" si="21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86"/>
      <c r="C97" s="83"/>
      <c r="D97" s="86"/>
      <c r="E97" s="89"/>
      <c r="F97" s="46" t="s">
        <v>3</v>
      </c>
      <c r="G97" s="30">
        <f t="shared" si="21"/>
        <v>4426.4979599999997</v>
      </c>
      <c r="H97" s="31">
        <f>6303.4512-99.9232-50.08315-505.65437-170-70-348.29252-633</f>
        <v>4426.4979599999997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87"/>
      <c r="C98" s="84"/>
      <c r="D98" s="87"/>
      <c r="E98" s="90"/>
      <c r="F98" s="46" t="s">
        <v>4</v>
      </c>
      <c r="G98" s="30">
        <f t="shared" si="21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79">
        <v>7</v>
      </c>
      <c r="C99" s="94" t="s">
        <v>81</v>
      </c>
      <c r="D99" s="91" t="s">
        <v>77</v>
      </c>
      <c r="E99" s="97"/>
      <c r="F99" s="48" t="s">
        <v>71</v>
      </c>
      <c r="G99" s="75">
        <f t="shared" si="21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80"/>
      <c r="C100" s="118"/>
      <c r="D100" s="92"/>
      <c r="E100" s="98"/>
      <c r="F100" s="48" t="s">
        <v>1</v>
      </c>
      <c r="G100" s="75">
        <f t="shared" si="21"/>
        <v>546950</v>
      </c>
      <c r="H100" s="76">
        <f t="shared" ref="H100:K103" si="23">SUM(H105)</f>
        <v>0</v>
      </c>
      <c r="I100" s="76">
        <f t="shared" si="23"/>
        <v>404680</v>
      </c>
      <c r="J100" s="76">
        <f t="shared" si="23"/>
        <v>142270</v>
      </c>
      <c r="K100" s="76">
        <f t="shared" si="23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80"/>
      <c r="C101" s="118"/>
      <c r="D101" s="92"/>
      <c r="E101" s="98"/>
      <c r="F101" s="48" t="s">
        <v>2</v>
      </c>
      <c r="G101" s="75">
        <f t="shared" si="21"/>
        <v>28790</v>
      </c>
      <c r="H101" s="76">
        <f t="shared" si="23"/>
        <v>0</v>
      </c>
      <c r="I101" s="76">
        <f t="shared" si="23"/>
        <v>21300</v>
      </c>
      <c r="J101" s="76">
        <f t="shared" si="23"/>
        <v>7490</v>
      </c>
      <c r="K101" s="76">
        <f t="shared" si="23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80"/>
      <c r="C102" s="118"/>
      <c r="D102" s="92"/>
      <c r="E102" s="98"/>
      <c r="F102" s="48" t="s">
        <v>3</v>
      </c>
      <c r="G102" s="75">
        <f t="shared" si="21"/>
        <v>0</v>
      </c>
      <c r="H102" s="76">
        <f t="shared" si="23"/>
        <v>0</v>
      </c>
      <c r="I102" s="76">
        <f t="shared" si="23"/>
        <v>0</v>
      </c>
      <c r="J102" s="76">
        <f t="shared" si="23"/>
        <v>0</v>
      </c>
      <c r="K102" s="76">
        <f t="shared" si="23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81"/>
      <c r="C103" s="119"/>
      <c r="D103" s="93"/>
      <c r="E103" s="99"/>
      <c r="F103" s="48" t="s">
        <v>4</v>
      </c>
      <c r="G103" s="75">
        <f t="shared" si="21"/>
        <v>0</v>
      </c>
      <c r="H103" s="76">
        <f t="shared" si="23"/>
        <v>0</v>
      </c>
      <c r="I103" s="76">
        <f t="shared" si="23"/>
        <v>0</v>
      </c>
      <c r="J103" s="76">
        <f t="shared" si="23"/>
        <v>0</v>
      </c>
      <c r="K103" s="76">
        <f t="shared" si="23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85" t="s">
        <v>72</v>
      </c>
      <c r="C104" s="82" t="s">
        <v>73</v>
      </c>
      <c r="D104" s="85" t="s">
        <v>77</v>
      </c>
      <c r="E104" s="88" t="s">
        <v>59</v>
      </c>
      <c r="F104" s="74" t="s">
        <v>5</v>
      </c>
      <c r="G104" s="30">
        <f t="shared" si="21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86"/>
      <c r="C105" s="83"/>
      <c r="D105" s="86"/>
      <c r="E105" s="89"/>
      <c r="F105" s="46" t="s">
        <v>1</v>
      </c>
      <c r="G105" s="30">
        <f t="shared" si="21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86"/>
      <c r="C106" s="83"/>
      <c r="D106" s="86"/>
      <c r="E106" s="89"/>
      <c r="F106" s="46" t="s">
        <v>2</v>
      </c>
      <c r="G106" s="30">
        <f t="shared" si="21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86"/>
      <c r="C107" s="83"/>
      <c r="D107" s="86"/>
      <c r="E107" s="89"/>
      <c r="F107" s="46" t="s">
        <v>3</v>
      </c>
      <c r="G107" s="30">
        <f t="shared" si="21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87"/>
      <c r="C108" s="84"/>
      <c r="D108" s="87"/>
      <c r="E108" s="90"/>
      <c r="F108" s="46" t="s">
        <v>4</v>
      </c>
      <c r="G108" s="30">
        <f t="shared" si="21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15" t="s">
        <v>6</v>
      </c>
      <c r="D109" s="103"/>
      <c r="E109" s="103"/>
      <c r="F109" s="135" t="s">
        <v>0</v>
      </c>
      <c r="G109" s="128" t="s">
        <v>11</v>
      </c>
      <c r="H109" s="128" t="s">
        <v>25</v>
      </c>
      <c r="I109" s="128"/>
      <c r="J109" s="128"/>
      <c r="K109" s="128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16"/>
      <c r="D110" s="116"/>
      <c r="E110" s="103"/>
      <c r="F110" s="135"/>
      <c r="G110" s="128"/>
      <c r="H110" s="54" t="s">
        <v>30</v>
      </c>
      <c r="I110" s="54" t="s">
        <v>34</v>
      </c>
      <c r="J110" s="54" t="s">
        <v>35</v>
      </c>
      <c r="K110" s="54" t="s">
        <v>49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16"/>
      <c r="D111" s="116"/>
      <c r="E111" s="103"/>
      <c r="F111" s="73" t="s">
        <v>24</v>
      </c>
      <c r="G111" s="54">
        <f>SUM(H111:K111)</f>
        <v>2747860.8570300001</v>
      </c>
      <c r="H111" s="54">
        <f>SUM(H112:H115)</f>
        <v>357441.39803000004</v>
      </c>
      <c r="I111" s="54">
        <f t="shared" ref="I111" si="24">SUM(I112:I115)</f>
        <v>2218875.0869999998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16"/>
      <c r="D112" s="116"/>
      <c r="E112" s="103"/>
      <c r="F112" s="73" t="s">
        <v>1</v>
      </c>
      <c r="G112" s="54">
        <f>SUM(H112:K112)</f>
        <v>2539146</v>
      </c>
      <c r="H112" s="54">
        <f>SUM(H20+H35+H45+H70+H80+H90+H100)</f>
        <v>309071</v>
      </c>
      <c r="I112" s="54">
        <f>SUM(I20+I35+I45+I70+I80+I90+I100)</f>
        <v>2087805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16"/>
      <c r="D113" s="116"/>
      <c r="E113" s="103"/>
      <c r="F113" s="73" t="s">
        <v>2</v>
      </c>
      <c r="G113" s="54">
        <f>SUM(H113:K113)</f>
        <v>138993.40152000001</v>
      </c>
      <c r="H113" s="54">
        <f>SUM(H26+H36+H46+H71+H81+H91+H101)</f>
        <v>21608.401519999999</v>
      </c>
      <c r="I113" s="54">
        <f>SUM(I21+I36+I46+I71+I81+I91+I101)</f>
        <v>109895</v>
      </c>
      <c r="J113" s="54">
        <f t="shared" ref="I113:K115" si="25">SUM(J21+J36+J46+J71+J81+J91+J101)</f>
        <v>7490</v>
      </c>
      <c r="K113" s="54">
        <f t="shared" si="25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16"/>
      <c r="D114" s="116"/>
      <c r="E114" s="103"/>
      <c r="F114" s="73" t="s">
        <v>3</v>
      </c>
      <c r="G114" s="54">
        <f>SUM(H114:K114)</f>
        <v>69721.45551</v>
      </c>
      <c r="H114" s="54">
        <f>SUM(H22+H37+H47+H72+H82+H92+H102)</f>
        <v>26761.996510000001</v>
      </c>
      <c r="I114" s="54">
        <f t="shared" si="25"/>
        <v>21175.087</v>
      </c>
      <c r="J114" s="54">
        <f t="shared" si="25"/>
        <v>21784.371999999999</v>
      </c>
      <c r="K114" s="54">
        <f t="shared" si="25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16"/>
      <c r="D115" s="116"/>
      <c r="E115" s="103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5"/>
        <v>0</v>
      </c>
      <c r="J115" s="54">
        <f t="shared" si="25"/>
        <v>0</v>
      </c>
      <c r="K115" s="54">
        <f t="shared" si="25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127" t="s">
        <v>76</v>
      </c>
      <c r="C118" s="127"/>
      <c r="D118" s="127"/>
      <c r="E118" s="127"/>
      <c r="F118" s="127"/>
      <c r="G118" s="127"/>
      <c r="H118" s="41"/>
      <c r="I118" s="41"/>
      <c r="J118" s="61" t="s">
        <v>83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8"/>
      <c r="I121" s="11"/>
      <c r="J121" s="11"/>
      <c r="K121" s="14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11"/>
      <c r="J471" s="11"/>
      <c r="K471" s="14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11"/>
      <c r="J472" s="11"/>
      <c r="K472" s="14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11"/>
      <c r="J473" s="11"/>
      <c r="K473" s="14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11"/>
      <c r="J474" s="11"/>
      <c r="K474" s="14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11"/>
      <c r="J475" s="11"/>
      <c r="K475" s="14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11"/>
      <c r="J499" s="11"/>
      <c r="K499" s="14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11"/>
      <c r="J500" s="11"/>
      <c r="K500" s="14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11"/>
      <c r="J501" s="11"/>
      <c r="K501" s="14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11"/>
      <c r="J502" s="11"/>
      <c r="K502" s="14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11"/>
      <c r="J503" s="11"/>
      <c r="K503" s="14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11"/>
      <c r="J504" s="11"/>
      <c r="K504" s="14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11"/>
      <c r="J505" s="11"/>
      <c r="K505" s="14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11"/>
      <c r="J506" s="11"/>
      <c r="K506" s="14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11"/>
      <c r="J507" s="11"/>
      <c r="K507" s="14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11"/>
      <c r="J508" s="11"/>
      <c r="K508" s="14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11"/>
      <c r="J509" s="11"/>
      <c r="K509" s="14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11"/>
      <c r="J510" s="11"/>
      <c r="K510" s="14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11"/>
      <c r="J511" s="11"/>
      <c r="K511" s="14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11"/>
      <c r="J512" s="11"/>
      <c r="K512" s="14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11"/>
      <c r="J513" s="11"/>
      <c r="K513" s="14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11"/>
      <c r="J514" s="11"/>
      <c r="K514" s="14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11"/>
      <c r="J515" s="11"/>
      <c r="K515" s="14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11"/>
      <c r="J539" s="11"/>
      <c r="K539" s="14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11"/>
      <c r="J541" s="11"/>
      <c r="K541" s="14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11"/>
      <c r="J542" s="11"/>
      <c r="K542" s="14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11"/>
      <c r="J543" s="11"/>
      <c r="K543" s="14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11"/>
      <c r="J549" s="11"/>
      <c r="K549" s="14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11"/>
      <c r="J550" s="11"/>
      <c r="K550" s="14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11"/>
      <c r="J551" s="11"/>
      <c r="K551" s="14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11"/>
      <c r="J552" s="11"/>
      <c r="K552" s="14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11"/>
      <c r="J553" s="11"/>
      <c r="K553" s="14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11"/>
      <c r="J554" s="11"/>
      <c r="K554" s="14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11"/>
      <c r="J555" s="11"/>
      <c r="K555" s="14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11"/>
      <c r="J556" s="11"/>
      <c r="K556" s="14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11"/>
      <c r="J557" s="11"/>
      <c r="K557" s="14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11"/>
      <c r="J563" s="11"/>
      <c r="K563" s="14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2022-12-07T08:52:12Z</cp:lastPrinted>
  <dcterms:created xsi:type="dcterms:W3CDTF">2016-02-05T07:01:02Z</dcterms:created>
  <dcterms:modified xsi:type="dcterms:W3CDTF">2022-12-07T08:54:02Z</dcterms:modified>
</cp:coreProperties>
</file>